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0" yWindow="0" windowWidth="28680" windowHeight="16060"/>
  </bookViews>
  <sheets>
    <sheet name="Sheet1" sheetId="1" r:id="rId1"/>
    <sheet name="Sheet2" sheetId="2" r:id="rId2"/>
    <sheet name="Sheet3" sheetId="3" r:id="rId3"/>
  </sheets>
  <calcPr calcId="140001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T4" i="1"/>
  <c r="S18" i="1"/>
  <c r="S12" i="1"/>
  <c r="S9" i="1"/>
  <c r="T31" i="1"/>
  <c r="T29" i="1"/>
  <c r="T37" i="1"/>
  <c r="T34" i="1"/>
  <c r="T33" i="1"/>
  <c r="T21" i="1"/>
  <c r="S8" i="1"/>
  <c r="T8" i="1"/>
  <c r="S16" i="1"/>
  <c r="S19" i="1"/>
  <c r="S28" i="1"/>
  <c r="T28" i="1"/>
  <c r="S36" i="1"/>
  <c r="T36" i="1"/>
  <c r="S7" i="1"/>
  <c r="Q4" i="1"/>
  <c r="Q5" i="1"/>
  <c r="T5" i="1"/>
  <c r="Q11" i="1"/>
  <c r="T11" i="1"/>
  <c r="Q6" i="1"/>
  <c r="T6" i="1"/>
  <c r="Q10" i="1"/>
  <c r="Q14" i="1"/>
  <c r="Q25" i="1"/>
  <c r="T25" i="1"/>
  <c r="Q24" i="1"/>
  <c r="T24" i="1"/>
  <c r="Q15" i="1"/>
  <c r="T15" i="1"/>
  <c r="Q17" i="1"/>
  <c r="T17" i="1"/>
  <c r="Q22" i="1"/>
  <c r="T22" i="1"/>
  <c r="Q26" i="1"/>
  <c r="T26" i="1"/>
  <c r="Q27" i="1"/>
  <c r="T27" i="1"/>
  <c r="Q30" i="1"/>
  <c r="T30" i="1"/>
  <c r="Q32" i="1"/>
  <c r="T32" i="1"/>
  <c r="Q35" i="1"/>
  <c r="T35" i="1"/>
  <c r="I16" i="1"/>
  <c r="T16" i="1"/>
  <c r="I9" i="1"/>
  <c r="T9" i="1"/>
  <c r="I14" i="1"/>
  <c r="T14" i="1"/>
  <c r="I10" i="1"/>
  <c r="T10" i="1"/>
  <c r="I19" i="1"/>
  <c r="T19" i="1"/>
  <c r="I18" i="1"/>
  <c r="T18" i="1"/>
  <c r="I13" i="1"/>
  <c r="T13" i="1"/>
  <c r="I12" i="1"/>
  <c r="T12" i="1"/>
  <c r="I23" i="1"/>
  <c r="T23" i="1"/>
  <c r="I7" i="1"/>
  <c r="T7" i="1"/>
  <c r="I20" i="1"/>
  <c r="T20" i="1"/>
</calcChain>
</file>

<file path=xl/sharedStrings.xml><?xml version="1.0" encoding="utf-8"?>
<sst xmlns="http://schemas.openxmlformats.org/spreadsheetml/2006/main" count="112" uniqueCount="63">
  <si>
    <t>Ranking Pucharu Polski 2012</t>
  </si>
  <si>
    <t>Zawodnik</t>
  </si>
  <si>
    <t>Klub</t>
  </si>
  <si>
    <t>ur.</t>
  </si>
  <si>
    <t>Piotr Kula</t>
  </si>
  <si>
    <t>Rafał Szukiel</t>
  </si>
  <si>
    <t>Miłosz Wojewski</t>
  </si>
  <si>
    <t>Tomasz Kosmicki</t>
  </si>
  <si>
    <t>Michał Jodłowski</t>
  </si>
  <si>
    <t>Łukasz Lesiński</t>
  </si>
  <si>
    <t>Maciej Maląg</t>
  </si>
  <si>
    <t>Paweł Karłowski</t>
  </si>
  <si>
    <t>Tomasz Mikulski</t>
  </si>
  <si>
    <t>Jakub Reszka</t>
  </si>
  <si>
    <t>Marek Michalski</t>
  </si>
  <si>
    <t>KS Spójnia Warszawa</t>
  </si>
  <si>
    <t>junior</t>
  </si>
  <si>
    <t>masters</t>
  </si>
  <si>
    <t>BTŻ Biskupiec</t>
  </si>
  <si>
    <t>AKS OSW Olsztyn</t>
  </si>
  <si>
    <t>WKŻ Wolsztyn</t>
  </si>
  <si>
    <t>SEJK "Pogoń" Szczecin</t>
  </si>
  <si>
    <t>UKS "FIR" Warszawa</t>
  </si>
  <si>
    <t>SKŻ "Hestia" Sopot</t>
  </si>
  <si>
    <t>tak</t>
  </si>
  <si>
    <t>Punkty</t>
  </si>
  <si>
    <t>Puchar PZŻ - 1,2</t>
  </si>
  <si>
    <t>Puchar Warszawy - 1,0</t>
  </si>
  <si>
    <t>Piotr Mazur</t>
  </si>
  <si>
    <t xml:space="preserve">Piotr Pajor </t>
  </si>
  <si>
    <t>Jaremi Zimny</t>
  </si>
  <si>
    <t>Bogusław Nowakowski</t>
  </si>
  <si>
    <t>LOK Garland Gliwice</t>
  </si>
  <si>
    <t>Jacek Binkowski</t>
  </si>
  <si>
    <t>Stanisław Wieteska</t>
  </si>
  <si>
    <t>Jan Kominek</t>
  </si>
  <si>
    <t>SWOS Zegrze</t>
  </si>
  <si>
    <t>Paweł Wasylkowski</t>
  </si>
  <si>
    <t>Nord Cup - 1,0</t>
  </si>
  <si>
    <t>Marek Krause</t>
  </si>
  <si>
    <t>Suma</t>
  </si>
  <si>
    <t>Sopot Finn Cup - 1,0</t>
  </si>
  <si>
    <t>Mistrzostwa Polski Masters - 1,2</t>
  </si>
  <si>
    <t>Marek Kubat</t>
  </si>
  <si>
    <t>Sławomir Wójciński</t>
  </si>
  <si>
    <t>Andre Skarka</t>
  </si>
  <si>
    <t>YKP San Francisco</t>
  </si>
  <si>
    <t>Jarosław Wojewski</t>
  </si>
  <si>
    <t>ChKŻ Chojnice</t>
  </si>
  <si>
    <t>Mariusz Świstelnicki</t>
  </si>
  <si>
    <t>Szczecińskie Centrum Żeglarskie</t>
  </si>
  <si>
    <t>Jan Okulicz-Kozaryn</t>
  </si>
  <si>
    <t>Wojciech Jankowski</t>
  </si>
  <si>
    <t>BKŻ Bydgoszcz</t>
  </si>
  <si>
    <t>Witold Tejkowski</t>
  </si>
  <si>
    <t>Adam Wełniński</t>
  </si>
  <si>
    <t>LKS Charzykowy</t>
  </si>
  <si>
    <t>Bogdan Babiński</t>
  </si>
  <si>
    <t>Wojciech Hapke</t>
  </si>
  <si>
    <t>niestowarzyszony</t>
  </si>
  <si>
    <t>Akademickie Mistrzostwa Polski - 1,2</t>
  </si>
  <si>
    <t>Tomasz Wieteska</t>
  </si>
  <si>
    <t>Marek Wojdakowski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</si>
</sst>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4" fillId="0" borderId="0" xfId="0" applyFont="1"/>
  </cellXfs>
  <cellStyles count="9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Standardowy" xfId="0" builtinId="0"/>
    <cellStyle name="Użyte hiperłącze" xfId="2" builtinId="9" hidden="1"/>
    <cellStyle name="Użyte hiperłącze" xfId="4" builtinId="9" hidden="1"/>
    <cellStyle name="Użyte hiperłącze" xfId="6" builtinId="9" hidden="1"/>
    <cellStyle name="Użyte hiperłącze" xfId="8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workbookViewId="0">
      <selection activeCell="B7" sqref="B7"/>
    </sheetView>
  </sheetViews>
  <sheetFormatPr baseColWidth="10" defaultColWidth="8.83203125" defaultRowHeight="14" x14ac:dyDescent="0"/>
  <cols>
    <col min="1" max="1" width="4.1640625" customWidth="1"/>
    <col min="2" max="2" width="22.5" customWidth="1"/>
    <col min="3" max="3" width="20.83203125" customWidth="1"/>
    <col min="8" max="8" width="15.6640625" customWidth="1"/>
    <col min="9" max="9" width="7.1640625" customWidth="1"/>
    <col min="10" max="10" width="20.5" customWidth="1"/>
    <col min="11" max="11" width="7.5" customWidth="1"/>
    <col min="12" max="12" width="14.1640625" customWidth="1"/>
    <col min="13" max="13" width="6.83203125" customWidth="1"/>
    <col min="14" max="14" width="19.5" customWidth="1"/>
    <col min="15" max="15" width="7.6640625" customWidth="1"/>
    <col min="16" max="16" width="29.33203125" customWidth="1"/>
    <col min="17" max="17" width="7.33203125" customWidth="1"/>
    <col min="18" max="18" width="33.83203125" customWidth="1"/>
    <col min="19" max="19" width="6.83203125" customWidth="1"/>
    <col min="20" max="20" width="6.6640625" customWidth="1"/>
    <col min="21" max="21" width="9.5" customWidth="1"/>
  </cols>
  <sheetData>
    <row r="1" spans="1:20" ht="15">
      <c r="B1" s="1" t="s">
        <v>0</v>
      </c>
    </row>
    <row r="3" spans="1:20" s="2" customFormat="1">
      <c r="B3" s="2" t="s">
        <v>1</v>
      </c>
      <c r="C3" s="2" t="s">
        <v>2</v>
      </c>
      <c r="D3" s="2" t="s">
        <v>3</v>
      </c>
      <c r="E3" s="2" t="s">
        <v>16</v>
      </c>
      <c r="F3" s="2" t="s">
        <v>17</v>
      </c>
      <c r="G3" s="2" t="s">
        <v>40</v>
      </c>
      <c r="H3" s="2" t="s">
        <v>26</v>
      </c>
      <c r="I3" s="2" t="s">
        <v>25</v>
      </c>
      <c r="J3" s="2" t="s">
        <v>27</v>
      </c>
      <c r="K3" s="2" t="s">
        <v>25</v>
      </c>
      <c r="L3" s="2" t="s">
        <v>38</v>
      </c>
      <c r="M3" s="2" t="s">
        <v>25</v>
      </c>
      <c r="N3" s="2" t="s">
        <v>41</v>
      </c>
      <c r="O3" s="2" t="s">
        <v>25</v>
      </c>
      <c r="P3" s="2" t="s">
        <v>42</v>
      </c>
      <c r="Q3" s="2" t="s">
        <v>25</v>
      </c>
      <c r="R3" s="2" t="s">
        <v>60</v>
      </c>
      <c r="S3" s="2" t="s">
        <v>25</v>
      </c>
      <c r="T3" s="2" t="s">
        <v>40</v>
      </c>
    </row>
    <row r="4" spans="1:20">
      <c r="A4">
        <v>1</v>
      </c>
      <c r="B4" t="s">
        <v>29</v>
      </c>
      <c r="C4" t="s">
        <v>15</v>
      </c>
      <c r="D4">
        <v>1960</v>
      </c>
      <c r="F4" t="s">
        <v>24</v>
      </c>
      <c r="G4">
        <f>(I4+K4+M4+O4+Q4+S4)</f>
        <v>42.8</v>
      </c>
      <c r="J4">
        <v>2</v>
      </c>
      <c r="K4">
        <v>11</v>
      </c>
      <c r="L4">
        <v>1</v>
      </c>
      <c r="M4">
        <v>7.5</v>
      </c>
      <c r="N4">
        <v>6</v>
      </c>
      <c r="O4">
        <v>7</v>
      </c>
      <c r="P4">
        <v>3</v>
      </c>
      <c r="Q4">
        <f>(16-P4+1)*1.2+0.5</f>
        <v>17.3</v>
      </c>
      <c r="T4">
        <f>(I4+K4+M4+O4+Q4+S4)</f>
        <v>42.8</v>
      </c>
    </row>
    <row r="5" spans="1:20">
      <c r="A5">
        <v>2</v>
      </c>
      <c r="B5" t="s">
        <v>31</v>
      </c>
      <c r="C5" t="s">
        <v>32</v>
      </c>
      <c r="D5">
        <v>1957</v>
      </c>
      <c r="F5" t="s">
        <v>24</v>
      </c>
      <c r="G5">
        <f t="shared" ref="G5:G37" si="0">(I5+K5+M5+O5+Q5+S5)</f>
        <v>42.2</v>
      </c>
      <c r="J5">
        <v>4</v>
      </c>
      <c r="K5">
        <v>8</v>
      </c>
      <c r="L5">
        <v>3</v>
      </c>
      <c r="M5">
        <v>4.5</v>
      </c>
      <c r="N5">
        <v>4</v>
      </c>
      <c r="O5">
        <v>9</v>
      </c>
      <c r="P5">
        <v>1</v>
      </c>
      <c r="Q5">
        <f>(16-P5+1)*1.2+1.5</f>
        <v>20.7</v>
      </c>
      <c r="T5">
        <f t="shared" ref="T4:T37" si="1">(I5+K5+M5+O5+Q5+S5)</f>
        <v>42.2</v>
      </c>
    </row>
    <row r="6" spans="1:20">
      <c r="A6">
        <v>3</v>
      </c>
      <c r="B6" t="s">
        <v>33</v>
      </c>
      <c r="C6" t="s">
        <v>15</v>
      </c>
      <c r="D6">
        <v>1957</v>
      </c>
      <c r="F6" t="s">
        <v>24</v>
      </c>
      <c r="G6">
        <f t="shared" si="0"/>
        <v>35.4</v>
      </c>
      <c r="J6">
        <v>5</v>
      </c>
      <c r="K6">
        <v>7</v>
      </c>
      <c r="L6">
        <v>2</v>
      </c>
      <c r="M6">
        <v>6</v>
      </c>
      <c r="N6">
        <v>5</v>
      </c>
      <c r="O6">
        <v>8</v>
      </c>
      <c r="P6">
        <v>5</v>
      </c>
      <c r="Q6">
        <f>(16-P6+1)*1.2</f>
        <v>14.399999999999999</v>
      </c>
      <c r="T6">
        <f t="shared" si="1"/>
        <v>35.4</v>
      </c>
    </row>
    <row r="7" spans="1:20">
      <c r="A7">
        <v>4</v>
      </c>
      <c r="B7" t="s">
        <v>6</v>
      </c>
      <c r="C7" t="s">
        <v>21</v>
      </c>
      <c r="D7">
        <v>1991</v>
      </c>
      <c r="E7" t="s">
        <v>24</v>
      </c>
      <c r="G7">
        <f t="shared" si="0"/>
        <v>32.099999999999994</v>
      </c>
      <c r="H7">
        <v>3</v>
      </c>
      <c r="I7">
        <f>(9+0.5)*1.2</f>
        <v>11.4</v>
      </c>
      <c r="N7">
        <v>1</v>
      </c>
      <c r="O7">
        <v>13.5</v>
      </c>
      <c r="R7">
        <v>4</v>
      </c>
      <c r="S7">
        <f>(9-R7+1)*1.2</f>
        <v>7.1999999999999993</v>
      </c>
      <c r="T7">
        <f t="shared" si="1"/>
        <v>32.099999999999994</v>
      </c>
    </row>
    <row r="8" spans="1:20">
      <c r="A8">
        <v>5</v>
      </c>
      <c r="B8" t="s">
        <v>30</v>
      </c>
      <c r="C8" t="s">
        <v>20</v>
      </c>
      <c r="D8">
        <v>1994</v>
      </c>
      <c r="E8" t="s">
        <v>24</v>
      </c>
      <c r="G8">
        <f t="shared" si="0"/>
        <v>27.5</v>
      </c>
      <c r="J8">
        <v>3</v>
      </c>
      <c r="K8">
        <v>9.5</v>
      </c>
      <c r="N8">
        <v>2</v>
      </c>
      <c r="O8">
        <v>12</v>
      </c>
      <c r="R8">
        <v>5</v>
      </c>
      <c r="S8">
        <f>(9-R8+1)*1.2</f>
        <v>6</v>
      </c>
      <c r="T8">
        <f t="shared" si="1"/>
        <v>27.5</v>
      </c>
    </row>
    <row r="9" spans="1:20">
      <c r="A9">
        <v>6</v>
      </c>
      <c r="B9" t="s">
        <v>4</v>
      </c>
      <c r="C9" t="s">
        <v>18</v>
      </c>
      <c r="D9">
        <v>1987</v>
      </c>
      <c r="G9">
        <f t="shared" si="0"/>
        <v>27.299999999999997</v>
      </c>
      <c r="H9">
        <v>1</v>
      </c>
      <c r="I9">
        <f>(11+1.5)*1.2</f>
        <v>15</v>
      </c>
      <c r="R9">
        <v>1</v>
      </c>
      <c r="S9">
        <f>(9-R9+1)*1.2+1.5</f>
        <v>12.299999999999999</v>
      </c>
      <c r="T9">
        <f t="shared" si="1"/>
        <v>27.299999999999997</v>
      </c>
    </row>
    <row r="10" spans="1:20">
      <c r="A10">
        <v>7</v>
      </c>
      <c r="B10" t="s">
        <v>12</v>
      </c>
      <c r="C10" t="s">
        <v>23</v>
      </c>
      <c r="D10">
        <v>1960</v>
      </c>
      <c r="F10" t="s">
        <v>24</v>
      </c>
      <c r="G10">
        <f t="shared" si="0"/>
        <v>22.2</v>
      </c>
      <c r="H10">
        <v>9</v>
      </c>
      <c r="I10">
        <f>3*1.2</f>
        <v>3.5999999999999996</v>
      </c>
      <c r="L10">
        <v>4</v>
      </c>
      <c r="M10">
        <v>3</v>
      </c>
      <c r="N10">
        <v>7</v>
      </c>
      <c r="O10">
        <v>6</v>
      </c>
      <c r="P10">
        <v>9</v>
      </c>
      <c r="Q10">
        <f>(16-P10+1)*1.2</f>
        <v>9.6</v>
      </c>
      <c r="T10">
        <f t="shared" si="1"/>
        <v>22.2</v>
      </c>
    </row>
    <row r="11" spans="1:20">
      <c r="A11">
        <v>8</v>
      </c>
      <c r="B11" t="s">
        <v>47</v>
      </c>
      <c r="C11" t="s">
        <v>48</v>
      </c>
      <c r="D11">
        <v>1964</v>
      </c>
      <c r="F11" t="s">
        <v>24</v>
      </c>
      <c r="G11">
        <f t="shared" si="0"/>
        <v>19</v>
      </c>
      <c r="P11">
        <v>2</v>
      </c>
      <c r="Q11">
        <f>(16-P11+1)*1.2+1</f>
        <v>19</v>
      </c>
      <c r="T11">
        <f t="shared" si="1"/>
        <v>19</v>
      </c>
    </row>
    <row r="12" spans="1:20">
      <c r="A12">
        <v>9</v>
      </c>
      <c r="B12" t="s">
        <v>8</v>
      </c>
      <c r="C12" t="s">
        <v>22</v>
      </c>
      <c r="D12">
        <v>1991</v>
      </c>
      <c r="E12" t="s">
        <v>24</v>
      </c>
      <c r="G12">
        <f t="shared" si="0"/>
        <v>19</v>
      </c>
      <c r="H12">
        <v>5</v>
      </c>
      <c r="I12">
        <f>7*1.2</f>
        <v>8.4</v>
      </c>
      <c r="R12">
        <v>2</v>
      </c>
      <c r="S12">
        <f>(9-R12+1)*1.2+1</f>
        <v>10.6</v>
      </c>
      <c r="T12">
        <f t="shared" si="1"/>
        <v>19</v>
      </c>
    </row>
    <row r="13" spans="1:20">
      <c r="A13">
        <v>10</v>
      </c>
      <c r="B13" t="s">
        <v>9</v>
      </c>
      <c r="C13" t="s">
        <v>21</v>
      </c>
      <c r="D13">
        <v>1984</v>
      </c>
      <c r="G13">
        <f t="shared" si="0"/>
        <v>18.2</v>
      </c>
      <c r="H13">
        <v>6</v>
      </c>
      <c r="I13">
        <f>6*1.2</f>
        <v>7.1999999999999993</v>
      </c>
      <c r="N13">
        <v>3</v>
      </c>
      <c r="O13">
        <v>11</v>
      </c>
      <c r="T13">
        <f t="shared" si="1"/>
        <v>18.2</v>
      </c>
    </row>
    <row r="14" spans="1:20">
      <c r="A14">
        <v>11</v>
      </c>
      <c r="B14" t="s">
        <v>14</v>
      </c>
      <c r="C14" t="s">
        <v>15</v>
      </c>
      <c r="D14">
        <v>1962</v>
      </c>
      <c r="F14" t="s">
        <v>24</v>
      </c>
      <c r="G14">
        <f t="shared" si="0"/>
        <v>17.2</v>
      </c>
      <c r="H14">
        <v>11</v>
      </c>
      <c r="I14">
        <f>1*1.2</f>
        <v>1.2</v>
      </c>
      <c r="J14">
        <v>8</v>
      </c>
      <c r="K14">
        <v>4</v>
      </c>
      <c r="P14">
        <v>7</v>
      </c>
      <c r="Q14">
        <f>(16-P14+1)*1.2</f>
        <v>12</v>
      </c>
      <c r="T14">
        <f t="shared" si="1"/>
        <v>17.2</v>
      </c>
    </row>
    <row r="15" spans="1:20">
      <c r="A15">
        <v>12</v>
      </c>
      <c r="B15" t="s">
        <v>39</v>
      </c>
      <c r="C15" t="s">
        <v>23</v>
      </c>
      <c r="D15">
        <v>1970</v>
      </c>
      <c r="F15" t="s">
        <v>24</v>
      </c>
      <c r="G15">
        <f t="shared" si="0"/>
        <v>17.2</v>
      </c>
      <c r="N15">
        <v>9</v>
      </c>
      <c r="O15">
        <v>4</v>
      </c>
      <c r="P15">
        <v>6</v>
      </c>
      <c r="Q15">
        <f>(16-P15+1)*1.2</f>
        <v>13.2</v>
      </c>
      <c r="T15">
        <f t="shared" si="1"/>
        <v>17.2</v>
      </c>
    </row>
    <row r="16" spans="1:20">
      <c r="A16">
        <v>13</v>
      </c>
      <c r="B16" t="s">
        <v>13</v>
      </c>
      <c r="C16" t="s">
        <v>15</v>
      </c>
      <c r="D16">
        <v>1996</v>
      </c>
      <c r="E16" t="s">
        <v>24</v>
      </c>
      <c r="G16">
        <f t="shared" si="0"/>
        <v>15.8</v>
      </c>
      <c r="H16">
        <v>10</v>
      </c>
      <c r="I16">
        <f>2*1.2</f>
        <v>2.4</v>
      </c>
      <c r="J16">
        <v>6</v>
      </c>
      <c r="K16">
        <v>6</v>
      </c>
      <c r="N16">
        <v>8</v>
      </c>
      <c r="O16">
        <v>5</v>
      </c>
      <c r="R16">
        <v>8</v>
      </c>
      <c r="S16">
        <f>(9-R16+1)*1.2</f>
        <v>2.4</v>
      </c>
      <c r="T16">
        <f t="shared" si="1"/>
        <v>15.8</v>
      </c>
    </row>
    <row r="17" spans="1:20">
      <c r="A17">
        <v>14</v>
      </c>
      <c r="B17" t="s">
        <v>45</v>
      </c>
      <c r="C17" t="s">
        <v>46</v>
      </c>
      <c r="D17">
        <v>1957</v>
      </c>
      <c r="F17" t="s">
        <v>24</v>
      </c>
      <c r="G17">
        <f t="shared" si="0"/>
        <v>15.6</v>
      </c>
      <c r="P17">
        <v>4</v>
      </c>
      <c r="Q17">
        <f>(16-P17+1)*1.2</f>
        <v>15.6</v>
      </c>
      <c r="T17">
        <f t="shared" si="1"/>
        <v>15.6</v>
      </c>
    </row>
    <row r="18" spans="1:20">
      <c r="A18">
        <v>15</v>
      </c>
      <c r="B18" t="s">
        <v>10</v>
      </c>
      <c r="C18" t="s">
        <v>22</v>
      </c>
      <c r="D18">
        <v>1991</v>
      </c>
      <c r="E18" t="s">
        <v>24</v>
      </c>
      <c r="G18">
        <f t="shared" si="0"/>
        <v>14.9</v>
      </c>
      <c r="H18">
        <v>7</v>
      </c>
      <c r="I18">
        <f>5*1.2</f>
        <v>6</v>
      </c>
      <c r="R18">
        <v>3</v>
      </c>
      <c r="S18">
        <f>(9-R18+1)*1.2+0.5</f>
        <v>8.9</v>
      </c>
      <c r="T18">
        <f t="shared" si="1"/>
        <v>14.9</v>
      </c>
    </row>
    <row r="19" spans="1:20">
      <c r="A19">
        <v>16</v>
      </c>
      <c r="B19" t="s">
        <v>11</v>
      </c>
      <c r="C19" t="s">
        <v>15</v>
      </c>
      <c r="D19">
        <v>1991</v>
      </c>
      <c r="E19" t="s">
        <v>24</v>
      </c>
      <c r="G19">
        <f t="shared" si="0"/>
        <v>13.4</v>
      </c>
      <c r="H19">
        <v>8</v>
      </c>
      <c r="I19">
        <f>4*1.2</f>
        <v>4.8</v>
      </c>
      <c r="J19">
        <v>7</v>
      </c>
      <c r="K19">
        <v>5</v>
      </c>
      <c r="R19">
        <v>7</v>
      </c>
      <c r="S19">
        <f>(9-R19+1)*1.2</f>
        <v>3.5999999999999996</v>
      </c>
      <c r="T19">
        <f t="shared" si="1"/>
        <v>13.4</v>
      </c>
    </row>
    <row r="20" spans="1:20">
      <c r="A20">
        <v>17</v>
      </c>
      <c r="B20" t="s">
        <v>5</v>
      </c>
      <c r="C20" t="s">
        <v>19</v>
      </c>
      <c r="D20">
        <v>1976</v>
      </c>
      <c r="G20">
        <f t="shared" si="0"/>
        <v>13.2</v>
      </c>
      <c r="H20">
        <v>2</v>
      </c>
      <c r="I20">
        <f>(10+1)*1.2</f>
        <v>13.2</v>
      </c>
      <c r="T20">
        <f t="shared" si="1"/>
        <v>13.2</v>
      </c>
    </row>
    <row r="21" spans="1:20">
      <c r="A21">
        <v>18</v>
      </c>
      <c r="B21" t="s">
        <v>28</v>
      </c>
      <c r="C21" t="s">
        <v>15</v>
      </c>
      <c r="D21">
        <v>1985</v>
      </c>
      <c r="G21">
        <f t="shared" si="0"/>
        <v>12.5</v>
      </c>
      <c r="J21">
        <v>1</v>
      </c>
      <c r="K21">
        <v>12.5</v>
      </c>
      <c r="T21">
        <f t="shared" si="1"/>
        <v>12.5</v>
      </c>
    </row>
    <row r="22" spans="1:20">
      <c r="A22">
        <v>19</v>
      </c>
      <c r="B22" t="s">
        <v>49</v>
      </c>
      <c r="C22" t="s">
        <v>50</v>
      </c>
      <c r="D22">
        <v>1960</v>
      </c>
      <c r="F22" t="s">
        <v>24</v>
      </c>
      <c r="G22">
        <f t="shared" si="0"/>
        <v>10.799999999999999</v>
      </c>
      <c r="P22">
        <v>8</v>
      </c>
      <c r="Q22">
        <f>(16-P22+1)*1.2</f>
        <v>10.799999999999999</v>
      </c>
      <c r="T22">
        <f t="shared" si="1"/>
        <v>10.799999999999999</v>
      </c>
    </row>
    <row r="23" spans="1:20">
      <c r="A23">
        <v>20</v>
      </c>
      <c r="B23" t="s">
        <v>7</v>
      </c>
      <c r="C23" t="s">
        <v>20</v>
      </c>
      <c r="D23">
        <v>1986</v>
      </c>
      <c r="G23">
        <f t="shared" si="0"/>
        <v>9.6</v>
      </c>
      <c r="H23">
        <v>4</v>
      </c>
      <c r="I23">
        <f>8*1.2</f>
        <v>9.6</v>
      </c>
      <c r="T23">
        <f t="shared" si="1"/>
        <v>9.6</v>
      </c>
    </row>
    <row r="24" spans="1:20">
      <c r="A24">
        <v>21</v>
      </c>
      <c r="B24" t="s">
        <v>51</v>
      </c>
      <c r="C24" t="s">
        <v>22</v>
      </c>
      <c r="D24">
        <v>1943</v>
      </c>
      <c r="F24" t="s">
        <v>24</v>
      </c>
      <c r="G24">
        <f t="shared" si="0"/>
        <v>9.4</v>
      </c>
      <c r="L24">
        <v>6</v>
      </c>
      <c r="M24">
        <v>1</v>
      </c>
      <c r="P24">
        <v>10</v>
      </c>
      <c r="Q24">
        <f>(16-P24+1)*1.2</f>
        <v>8.4</v>
      </c>
      <c r="T24">
        <f t="shared" si="1"/>
        <v>9.4</v>
      </c>
    </row>
    <row r="25" spans="1:20">
      <c r="A25">
        <v>22</v>
      </c>
      <c r="B25" t="s">
        <v>35</v>
      </c>
      <c r="C25" t="s">
        <v>36</v>
      </c>
      <c r="D25">
        <v>1954</v>
      </c>
      <c r="F25" t="s">
        <v>24</v>
      </c>
      <c r="G25">
        <f t="shared" si="0"/>
        <v>8</v>
      </c>
      <c r="J25">
        <v>10</v>
      </c>
      <c r="K25">
        <v>2</v>
      </c>
      <c r="P25">
        <v>12</v>
      </c>
      <c r="Q25">
        <f>(16-P25+1)*1.2</f>
        <v>6</v>
      </c>
      <c r="T25">
        <f t="shared" si="1"/>
        <v>8</v>
      </c>
    </row>
    <row r="26" spans="1:20">
      <c r="A26">
        <v>23</v>
      </c>
      <c r="B26" t="s">
        <v>52</v>
      </c>
      <c r="C26" t="s">
        <v>15</v>
      </c>
      <c r="D26">
        <v>1939</v>
      </c>
      <c r="F26" t="s">
        <v>24</v>
      </c>
      <c r="G26">
        <f t="shared" si="0"/>
        <v>7.1999999999999993</v>
      </c>
      <c r="P26">
        <v>11</v>
      </c>
      <c r="Q26">
        <f>(16-P26+1)*1.2</f>
        <v>7.1999999999999993</v>
      </c>
      <c r="T26">
        <f t="shared" si="1"/>
        <v>7.1999999999999993</v>
      </c>
    </row>
    <row r="27" spans="1:20">
      <c r="A27">
        <v>24</v>
      </c>
      <c r="B27" t="s">
        <v>54</v>
      </c>
      <c r="C27" t="s">
        <v>53</v>
      </c>
      <c r="D27">
        <v>1955</v>
      </c>
      <c r="F27" t="s">
        <v>24</v>
      </c>
      <c r="G27">
        <f t="shared" si="0"/>
        <v>4.8</v>
      </c>
      <c r="P27">
        <v>13</v>
      </c>
      <c r="Q27">
        <f>(16-P27+1)*1.2</f>
        <v>4.8</v>
      </c>
      <c r="T27">
        <f t="shared" si="1"/>
        <v>4.8</v>
      </c>
    </row>
    <row r="28" spans="1:20">
      <c r="A28">
        <v>25</v>
      </c>
      <c r="B28" t="s">
        <v>61</v>
      </c>
      <c r="C28" t="s">
        <v>15</v>
      </c>
      <c r="D28">
        <v>1987</v>
      </c>
      <c r="G28">
        <f t="shared" si="0"/>
        <v>4.8</v>
      </c>
      <c r="R28">
        <v>6</v>
      </c>
      <c r="S28">
        <f>(9-R28+1)*1.2</f>
        <v>4.8</v>
      </c>
      <c r="T28">
        <f t="shared" si="1"/>
        <v>4.8</v>
      </c>
    </row>
    <row r="29" spans="1:20">
      <c r="A29">
        <v>26</v>
      </c>
      <c r="B29" t="s">
        <v>37</v>
      </c>
      <c r="C29" t="s">
        <v>15</v>
      </c>
      <c r="D29">
        <v>1995</v>
      </c>
      <c r="E29" t="s">
        <v>24</v>
      </c>
      <c r="G29">
        <f t="shared" si="0"/>
        <v>4</v>
      </c>
      <c r="J29">
        <v>11</v>
      </c>
      <c r="K29">
        <v>1</v>
      </c>
      <c r="N29">
        <v>10</v>
      </c>
      <c r="O29">
        <v>3</v>
      </c>
      <c r="T29">
        <f t="shared" si="1"/>
        <v>4</v>
      </c>
    </row>
    <row r="30" spans="1:20">
      <c r="A30">
        <v>27</v>
      </c>
      <c r="B30" t="s">
        <v>55</v>
      </c>
      <c r="C30" t="s">
        <v>56</v>
      </c>
      <c r="D30">
        <v>1950</v>
      </c>
      <c r="F30" t="s">
        <v>24</v>
      </c>
      <c r="G30">
        <f t="shared" si="0"/>
        <v>3.5999999999999996</v>
      </c>
      <c r="P30">
        <v>14</v>
      </c>
      <c r="Q30">
        <f>(16-P30+1)*1.2</f>
        <v>3.5999999999999996</v>
      </c>
      <c r="T30">
        <f t="shared" si="1"/>
        <v>3.5999999999999996</v>
      </c>
    </row>
    <row r="31" spans="1:20">
      <c r="A31">
        <v>28</v>
      </c>
      <c r="B31" t="s">
        <v>34</v>
      </c>
      <c r="C31" t="s">
        <v>15</v>
      </c>
      <c r="D31">
        <v>1952</v>
      </c>
      <c r="F31" t="s">
        <v>24</v>
      </c>
      <c r="G31">
        <f t="shared" si="0"/>
        <v>3</v>
      </c>
      <c r="J31">
        <v>9</v>
      </c>
      <c r="K31">
        <v>3</v>
      </c>
      <c r="T31">
        <f t="shared" si="1"/>
        <v>3</v>
      </c>
    </row>
    <row r="32" spans="1:20">
      <c r="A32">
        <v>29</v>
      </c>
      <c r="B32" t="s">
        <v>57</v>
      </c>
      <c r="C32" t="s">
        <v>48</v>
      </c>
      <c r="D32">
        <v>1960</v>
      </c>
      <c r="F32" t="s">
        <v>24</v>
      </c>
      <c r="G32">
        <f t="shared" si="0"/>
        <v>2.4</v>
      </c>
      <c r="P32">
        <v>15</v>
      </c>
      <c r="Q32">
        <f>(16-P32+1)*1.2</f>
        <v>2.4</v>
      </c>
      <c r="T32">
        <f t="shared" si="1"/>
        <v>2.4</v>
      </c>
    </row>
    <row r="33" spans="1:20">
      <c r="A33">
        <v>30</v>
      </c>
      <c r="B33" t="s">
        <v>39</v>
      </c>
      <c r="C33" t="s">
        <v>23</v>
      </c>
      <c r="D33">
        <v>1970</v>
      </c>
      <c r="F33" t="s">
        <v>24</v>
      </c>
      <c r="G33">
        <f t="shared" si="0"/>
        <v>2</v>
      </c>
      <c r="L33">
        <v>5</v>
      </c>
      <c r="M33">
        <v>2</v>
      </c>
      <c r="T33">
        <f t="shared" si="1"/>
        <v>2</v>
      </c>
    </row>
    <row r="34" spans="1:20">
      <c r="A34">
        <v>31</v>
      </c>
      <c r="B34" t="s">
        <v>43</v>
      </c>
      <c r="G34">
        <f t="shared" si="0"/>
        <v>2</v>
      </c>
      <c r="N34">
        <v>11</v>
      </c>
      <c r="O34">
        <v>2</v>
      </c>
      <c r="T34">
        <f t="shared" si="1"/>
        <v>2</v>
      </c>
    </row>
    <row r="35" spans="1:20">
      <c r="A35">
        <v>32</v>
      </c>
      <c r="B35" t="s">
        <v>58</v>
      </c>
      <c r="C35" t="s">
        <v>59</v>
      </c>
      <c r="D35">
        <v>1966</v>
      </c>
      <c r="F35" t="s">
        <v>24</v>
      </c>
      <c r="G35">
        <f t="shared" si="0"/>
        <v>1.2</v>
      </c>
      <c r="P35">
        <v>16</v>
      </c>
      <c r="Q35">
        <f>(16-P35+1)*1.2</f>
        <v>1.2</v>
      </c>
      <c r="T35">
        <f t="shared" si="1"/>
        <v>1.2</v>
      </c>
    </row>
    <row r="36" spans="1:20">
      <c r="A36">
        <v>33</v>
      </c>
      <c r="B36" t="s">
        <v>62</v>
      </c>
      <c r="C36" t="s">
        <v>22</v>
      </c>
      <c r="D36">
        <v>1994</v>
      </c>
      <c r="E36" t="s">
        <v>24</v>
      </c>
      <c r="G36">
        <f t="shared" si="0"/>
        <v>1.2</v>
      </c>
      <c r="R36">
        <v>9</v>
      </c>
      <c r="S36">
        <f>(9-R36+1)*1.2</f>
        <v>1.2</v>
      </c>
      <c r="T36">
        <f t="shared" si="1"/>
        <v>1.2</v>
      </c>
    </row>
    <row r="37" spans="1:20">
      <c r="A37">
        <v>35</v>
      </c>
      <c r="B37" t="s">
        <v>44</v>
      </c>
      <c r="G37">
        <f t="shared" si="0"/>
        <v>1</v>
      </c>
      <c r="N37">
        <v>12</v>
      </c>
      <c r="O37">
        <v>1</v>
      </c>
      <c r="T37">
        <f t="shared" si="1"/>
        <v>1</v>
      </c>
    </row>
    <row r="38" spans="1:20">
      <c r="A38">
        <v>36</v>
      </c>
    </row>
    <row r="39" spans="1:20">
      <c r="A39">
        <v>37</v>
      </c>
    </row>
    <row r="40" spans="1:20">
      <c r="A40">
        <v>38</v>
      </c>
    </row>
    <row r="41" spans="1:20">
      <c r="A41">
        <v>39</v>
      </c>
    </row>
    <row r="42" spans="1:20">
      <c r="A42">
        <v>40</v>
      </c>
    </row>
  </sheetData>
  <sortState ref="B4:T37">
    <sortCondition descending="1" ref="T3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Mazur</dc:creator>
  <cp:lastModifiedBy>Piotr Pajor</cp:lastModifiedBy>
  <dcterms:created xsi:type="dcterms:W3CDTF">2012-07-17T13:47:15Z</dcterms:created>
  <dcterms:modified xsi:type="dcterms:W3CDTF">2012-09-18T16:40:12Z</dcterms:modified>
</cp:coreProperties>
</file>